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SETEMBRO 2014" sheetId="1" r:id="rId1"/>
  </sheets>
  <definedNames>
    <definedName name="_xlnm.Print_Area" localSheetId="0">'SETEMBRO 2014'!$A$1:$G$77</definedName>
  </definedNames>
  <calcPr fullCalcOnLoad="1"/>
</workbook>
</file>

<file path=xl/sharedStrings.xml><?xml version="1.0" encoding="utf-8"?>
<sst xmlns="http://schemas.openxmlformats.org/spreadsheetml/2006/main" count="46" uniqueCount="45">
  <si>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</si>
  <si>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</si>
  <si>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</si>
  <si>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</si>
  <si>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</si>
  <si>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</si>
  <si>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</si>
  <si>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</si>
  <si>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</si>
  <si>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</si>
  <si>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</si>
  <si>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</si>
  <si>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</si>
  <si>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2.1 DESPESAS ADMINISTRATIVAS</t>
  </si>
  <si>
    <t>2.2 DESPESAS OPERACIONAIS / ATIVIDADES SINDICAIS</t>
  </si>
  <si>
    <t>2.3 DIVERSOS</t>
  </si>
  <si>
    <t>Contribuição associativa</t>
  </si>
  <si>
    <t>SALDO BLOQUEADO - POUPANÇA</t>
  </si>
  <si>
    <t>Pgto. serviços limpeza à ADUNEB (ch 850476)</t>
  </si>
  <si>
    <t>Pgto. DAJ's - regularização de documentos</t>
  </si>
  <si>
    <t>Pgto. refeição para / diretoria</t>
  </si>
  <si>
    <t>Pgto. táxi reunião / plantão Diretoria</t>
  </si>
  <si>
    <t>Pgto. passagens para reunião com diretoria / Assembléia Geral</t>
  </si>
  <si>
    <t>Pgto. hospedagem / passagem diretoria</t>
  </si>
  <si>
    <t>Pgto. diárias / reunião diretoria / Assembléia Geral</t>
  </si>
  <si>
    <t>Aquisição de material de consumo</t>
  </si>
  <si>
    <t>Pgto. combustivel diretoria - Assembléia Geral</t>
  </si>
  <si>
    <t>Pgto. cópias diversas, postagens e encadernações</t>
  </si>
  <si>
    <t>Pgto. confecção de material gráfico</t>
  </si>
  <si>
    <t>SALDO PARA O PRÓXIMO MÊS - POUPANÇA + APLICAÇÃO</t>
  </si>
  <si>
    <t>DEMONSTRATIVO CONTÁBIL - SETEMBRO / 2014</t>
  </si>
  <si>
    <t>Saldo Poupança + Aplicação</t>
  </si>
  <si>
    <t>Despesas Bancárias - mês 09 / 2014</t>
  </si>
  <si>
    <t>SALDO ANTERIOR + RECEITAS - DESPESAS + CH A COMPENSAR ( EM 30 / 09 / 2014 )</t>
  </si>
  <si>
    <t>Pgto. crédito celular - paralisação</t>
  </si>
  <si>
    <t>Pgto. serviços prestados de apoio à atividades da ADUNEB</t>
  </si>
  <si>
    <t>Pgto. aluguel de carro de som para ato</t>
  </si>
  <si>
    <t>Pgto. despesas veiculação publicidade "governo impõe sucateamento nas universidades"</t>
  </si>
  <si>
    <t>Pgto. carreto materiais para ocupação na ALBA</t>
  </si>
  <si>
    <t>Pgto. instalação de 01 Blimp com gás hélio no CAB</t>
  </si>
  <si>
    <t xml:space="preserve">Pgto. telefone 08/2014 </t>
  </si>
  <si>
    <t>Pgto. Encargos Sociais sobre folha 08/2014 - FGTS</t>
  </si>
  <si>
    <t>Pgto. almoço - ato na ALBA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</si>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</sst>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2" fillId="0" borderId="14" xfId="62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171" fontId="0" fillId="0" borderId="0" xfId="62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9" xfId="62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A42">
      <selection activeCell="E61" sqref="E61:F6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3" t="s">
        <v>1</v>
      </c>
      <c r="B1" s="113"/>
      <c r="C1" s="113"/>
      <c r="D1" s="113"/>
      <c r="E1" s="113"/>
      <c r="F1" s="113"/>
      <c r="G1" s="21"/>
      <c r="H1" s="62"/>
    </row>
    <row r="2" spans="1:8" s="94" customFormat="1" ht="21" thickTop="1">
      <c r="A2" s="90"/>
      <c r="B2" s="91"/>
      <c r="C2" s="91"/>
      <c r="D2" s="91"/>
      <c r="E2" s="91"/>
      <c r="F2" s="91"/>
      <c r="G2" s="92"/>
      <c r="H2" s="93"/>
    </row>
    <row r="3" spans="1:8" ht="21.75" customHeight="1">
      <c r="A3" s="114" t="s">
        <v>30</v>
      </c>
      <c r="B3" s="114"/>
      <c r="C3" s="114"/>
      <c r="D3" s="114"/>
      <c r="E3" s="114"/>
      <c r="F3" s="114"/>
      <c r="G3" s="23"/>
      <c r="H3" s="63"/>
    </row>
    <row r="4" spans="1:8" ht="12" customHeight="1">
      <c r="A4" s="24"/>
      <c r="B4" s="24"/>
      <c r="C4" s="24"/>
      <c r="D4" s="24"/>
      <c r="E4" s="24"/>
      <c r="F4" s="24"/>
      <c r="G4" s="23"/>
      <c r="H4" s="63"/>
    </row>
    <row r="5" spans="1:9" s="33" customFormat="1" ht="18.75">
      <c r="A5" s="25"/>
      <c r="B5" s="68" t="s">
        <v>2</v>
      </c>
      <c r="C5" s="25"/>
      <c r="D5" s="25"/>
      <c r="E5" s="26"/>
      <c r="F5" s="25"/>
      <c r="G5" s="69"/>
      <c r="H5" s="95"/>
      <c r="I5" s="96"/>
    </row>
    <row r="6" spans="1:8" ht="12.75">
      <c r="A6" s="11" t="s">
        <v>0</v>
      </c>
      <c r="B6" s="12"/>
      <c r="C6" s="12"/>
      <c r="D6" s="12"/>
      <c r="E6" s="101"/>
      <c r="F6" s="100">
        <f>SUM(F7:F9)</f>
        <v>117461.8</v>
      </c>
      <c r="H6" s="63"/>
    </row>
    <row r="7" spans="1:10" ht="12.75">
      <c r="A7" s="73"/>
      <c r="B7" s="80" t="s">
        <v>11</v>
      </c>
      <c r="C7" s="80"/>
      <c r="D7" s="80"/>
      <c r="E7" s="98"/>
      <c r="F7" s="78">
        <v>0</v>
      </c>
      <c r="H7" s="63"/>
      <c r="I7" s="3"/>
      <c r="J7" s="3"/>
    </row>
    <row r="8" spans="1:10" ht="12.75">
      <c r="A8" s="48"/>
      <c r="B8" s="27" t="s">
        <v>31</v>
      </c>
      <c r="C8" s="27"/>
      <c r="D8" s="27"/>
      <c r="E8" s="99"/>
      <c r="F8" s="86">
        <v>117461.8</v>
      </c>
      <c r="H8" s="63"/>
      <c r="I8" s="87"/>
      <c r="J8" s="82"/>
    </row>
    <row r="9" spans="1:10" ht="12.75">
      <c r="A9" s="70"/>
      <c r="B9" s="71" t="s">
        <v>17</v>
      </c>
      <c r="C9" s="71"/>
      <c r="D9" s="71"/>
      <c r="E9" s="104">
        <v>25718.16</v>
      </c>
      <c r="F9" s="79"/>
      <c r="H9" s="63"/>
      <c r="I9" s="87"/>
      <c r="J9" s="82"/>
    </row>
    <row r="10" spans="1:10" ht="13.5" customHeight="1">
      <c r="A10" s="3"/>
      <c r="B10" s="27"/>
      <c r="C10" s="27"/>
      <c r="D10" s="27"/>
      <c r="E10" s="28"/>
      <c r="F10" s="29"/>
      <c r="H10" s="63"/>
      <c r="I10" s="3"/>
      <c r="J10" s="3"/>
    </row>
    <row r="11" spans="1:10" ht="12.75">
      <c r="A11" s="27" t="s">
        <v>3</v>
      </c>
      <c r="B11" s="27"/>
      <c r="C11" s="30"/>
      <c r="D11" s="30"/>
      <c r="E11" s="31"/>
      <c r="F11" s="81">
        <f>SUM(F12:F12)</f>
        <v>42800</v>
      </c>
      <c r="G11" s="30"/>
      <c r="H11" s="63"/>
      <c r="I11" s="3"/>
      <c r="J11" s="3"/>
    </row>
    <row r="12" spans="1:10" ht="12.75">
      <c r="A12" s="11"/>
      <c r="B12" s="106" t="s">
        <v>16</v>
      </c>
      <c r="C12" s="45"/>
      <c r="D12" s="45"/>
      <c r="E12" s="13"/>
      <c r="F12" s="107">
        <f>42800</f>
        <v>42800</v>
      </c>
      <c r="G12" s="30"/>
      <c r="H12" s="64"/>
      <c r="I12" s="3"/>
      <c r="J12" s="3"/>
    </row>
    <row r="13" spans="1:14" ht="12.75">
      <c r="A13" s="39"/>
      <c r="B13" s="39"/>
      <c r="C13" s="39"/>
      <c r="D13" s="39"/>
      <c r="E13" s="40"/>
      <c r="F13" s="33"/>
      <c r="H13" s="63"/>
      <c r="I13" s="3"/>
      <c r="J13" s="3"/>
      <c r="N13" s="33"/>
    </row>
    <row r="14" spans="1:14" ht="12.75">
      <c r="A14" s="34" t="s">
        <v>4</v>
      </c>
      <c r="B14" s="35"/>
      <c r="C14" s="35"/>
      <c r="D14" s="35"/>
      <c r="E14" s="36"/>
      <c r="F14" s="37">
        <f>F6+F11</f>
        <v>160261.8</v>
      </c>
      <c r="H14" s="63"/>
      <c r="I14" s="3"/>
      <c r="J14" s="3"/>
      <c r="N14" s="33"/>
    </row>
    <row r="15" spans="1:14" ht="12.75">
      <c r="A15" s="38"/>
      <c r="B15" s="38"/>
      <c r="C15" s="39"/>
      <c r="D15" s="39"/>
      <c r="E15" s="40"/>
      <c r="F15" s="33"/>
      <c r="H15" s="63"/>
      <c r="I15" s="3"/>
      <c r="J15" s="3"/>
      <c r="N15" s="33"/>
    </row>
    <row r="16" spans="1:15" ht="11.25" customHeight="1">
      <c r="A16" s="39"/>
      <c r="B16" s="39"/>
      <c r="C16" s="39"/>
      <c r="D16" s="39"/>
      <c r="E16" s="41"/>
      <c r="F16" s="40"/>
      <c r="G16" s="42" t="s">
        <v>5</v>
      </c>
      <c r="H16" s="63"/>
      <c r="I16" s="3"/>
      <c r="J16" s="3"/>
      <c r="N16" s="84"/>
      <c r="O16" s="85"/>
    </row>
    <row r="17" spans="1:11" ht="15" customHeight="1">
      <c r="A17" s="18" t="s">
        <v>6</v>
      </c>
      <c r="B17" s="43"/>
      <c r="C17" s="43"/>
      <c r="D17" s="43"/>
      <c r="E17" s="43" t="s">
        <v>7</v>
      </c>
      <c r="F17" s="32">
        <f>F18+F44+F28</f>
        <v>59621</v>
      </c>
      <c r="G17" s="44">
        <f>F$17/F$11</f>
        <v>1.3930140186915887</v>
      </c>
      <c r="H17" s="65"/>
      <c r="I17" s="3"/>
      <c r="J17" s="82"/>
      <c r="K17" s="85"/>
    </row>
    <row r="18" spans="1:10" ht="15.75" customHeight="1">
      <c r="A18" s="11" t="s">
        <v>13</v>
      </c>
      <c r="B18" s="45"/>
      <c r="C18" s="45"/>
      <c r="D18" s="45"/>
      <c r="E18" s="46"/>
      <c r="F18" s="47">
        <f>SUM(F19:F26)</f>
        <v>6344.540000000001</v>
      </c>
      <c r="G18" s="44">
        <f>F$18/F$11</f>
        <v>0.14823691588785048</v>
      </c>
      <c r="H18" s="63"/>
      <c r="I18" s="3"/>
      <c r="J18" s="3"/>
    </row>
    <row r="19" spans="1:10" ht="6" customHeight="1">
      <c r="A19" s="73"/>
      <c r="B19" s="2"/>
      <c r="C19" s="2"/>
      <c r="D19" s="2"/>
      <c r="E19" s="56"/>
      <c r="F19" s="88"/>
      <c r="G19" s="54"/>
      <c r="H19" s="64"/>
      <c r="I19" s="3"/>
      <c r="J19" s="3"/>
    </row>
    <row r="20" spans="1:10" ht="12.75">
      <c r="A20" s="48"/>
      <c r="B20" s="52" t="s">
        <v>41</v>
      </c>
      <c r="C20" s="3"/>
      <c r="D20" s="3"/>
      <c r="E20" s="49"/>
      <c r="F20" s="50">
        <f>681.98</f>
        <v>681.98</v>
      </c>
      <c r="G20" s="51"/>
      <c r="H20" s="64"/>
      <c r="I20" s="3"/>
      <c r="J20" s="3"/>
    </row>
    <row r="21" spans="1:10" ht="12.75">
      <c r="A21" s="48"/>
      <c r="B21" s="83" t="s">
        <v>40</v>
      </c>
      <c r="C21" s="3"/>
      <c r="D21" s="3"/>
      <c r="E21" s="49"/>
      <c r="F21" s="50">
        <f>255.16</f>
        <v>255.16</v>
      </c>
      <c r="G21" s="51"/>
      <c r="H21" s="64"/>
      <c r="I21" s="3"/>
      <c r="J21" s="3"/>
    </row>
    <row r="22" spans="1:10" ht="12.75">
      <c r="A22" s="48"/>
      <c r="B22" s="52" t="s">
        <v>27</v>
      </c>
      <c r="C22" s="3"/>
      <c r="D22" s="3"/>
      <c r="E22" s="49"/>
      <c r="F22" s="50">
        <f>225.9+27+75</f>
        <v>327.9</v>
      </c>
      <c r="G22" s="51"/>
      <c r="H22" s="64"/>
      <c r="I22" s="52"/>
      <c r="J22" s="3"/>
    </row>
    <row r="23" spans="1:10" ht="12.75">
      <c r="A23" s="48"/>
      <c r="B23" s="52" t="s">
        <v>25</v>
      </c>
      <c r="C23" s="3"/>
      <c r="D23" s="3"/>
      <c r="E23" s="49"/>
      <c r="F23" s="50">
        <f>49+23.27+40.5+35.19+152.31+44+23.59+34.2+83.76+202.34+277.97+45+28.5+69.93+57.35+179.79+47.4+193.41+120+33.8+33.8+194.16+86.92+45+101+96.5+89.43+68.62+22.15+59.82+694+149.44</f>
        <v>3382.15</v>
      </c>
      <c r="G23" s="51"/>
      <c r="H23" s="64"/>
      <c r="I23" s="52"/>
      <c r="J23" s="3"/>
    </row>
    <row r="24" spans="1:10" ht="12.75">
      <c r="A24" s="48"/>
      <c r="B24" s="52" t="s">
        <v>28</v>
      </c>
      <c r="C24" s="3"/>
      <c r="D24" s="3"/>
      <c r="E24" s="49"/>
      <c r="F24" s="50">
        <f>390+447.35</f>
        <v>837.35</v>
      </c>
      <c r="G24" s="51"/>
      <c r="H24" s="64"/>
      <c r="I24" s="52"/>
      <c r="J24" s="3"/>
    </row>
    <row r="25" spans="1:8" s="3" customFormat="1" ht="12.75">
      <c r="A25" s="1"/>
      <c r="B25" s="52" t="s">
        <v>19</v>
      </c>
      <c r="E25" s="49"/>
      <c r="F25" s="20">
        <v>650</v>
      </c>
      <c r="G25" s="4"/>
      <c r="H25" s="66"/>
    </row>
    <row r="26" spans="1:10" ht="12.75">
      <c r="A26" s="70"/>
      <c r="B26" s="76" t="s">
        <v>34</v>
      </c>
      <c r="C26" s="7"/>
      <c r="D26" s="7"/>
      <c r="E26" s="53"/>
      <c r="F26" s="108">
        <f>210</f>
        <v>210</v>
      </c>
      <c r="G26" s="89"/>
      <c r="H26" s="64"/>
      <c r="I26" s="52"/>
      <c r="J26" s="3"/>
    </row>
    <row r="27" spans="6:9" s="3" customFormat="1" ht="12.75">
      <c r="F27" s="9"/>
      <c r="G27" s="10"/>
      <c r="H27" s="66"/>
      <c r="I27" s="83"/>
    </row>
    <row r="28" spans="1:10" ht="15.75" customHeight="1">
      <c r="A28" s="11" t="s">
        <v>14</v>
      </c>
      <c r="B28" s="45"/>
      <c r="C28" s="45"/>
      <c r="D28" s="45"/>
      <c r="E28" s="45"/>
      <c r="F28" s="47">
        <f>SUM(F29:F42)</f>
        <v>52787.08</v>
      </c>
      <c r="G28" s="54">
        <f>F$28/F$11</f>
        <v>1.2333429906542057</v>
      </c>
      <c r="H28" s="63"/>
      <c r="I28" s="83"/>
      <c r="J28" s="3"/>
    </row>
    <row r="29" spans="1:8" s="3" customFormat="1" ht="3.75" customHeight="1">
      <c r="A29" s="55"/>
      <c r="B29" s="2"/>
      <c r="C29" s="2"/>
      <c r="D29" s="2"/>
      <c r="E29" s="56"/>
      <c r="F29" s="57"/>
      <c r="G29" s="58"/>
      <c r="H29" s="66"/>
    </row>
    <row r="30" spans="1:9" s="3" customFormat="1" ht="12.75" customHeight="1">
      <c r="A30" s="1"/>
      <c r="B30" s="52" t="s">
        <v>21</v>
      </c>
      <c r="E30" s="49"/>
      <c r="F30" s="72">
        <f>51+45+18+75+60+26+28+33+25+23+32+25+140+140+140+140+10+140+140+140+140+140+140+140+140+60+30+30+48+18+42+63+150+140+140+50+12+9.5+50+1265.81+160+160+42+19+369.2+68+150+40+23+22+344+42+30+28+30+19+117+22+24+40+18+13+600+132+100+25+388+265+35+35+118.69</f>
        <v>7718.199999999999</v>
      </c>
      <c r="G30" s="4"/>
      <c r="H30" s="66"/>
      <c r="I30" s="83"/>
    </row>
    <row r="31" spans="1:9" s="3" customFormat="1" ht="12.75" customHeight="1">
      <c r="A31" s="1"/>
      <c r="B31" s="52" t="s">
        <v>36</v>
      </c>
      <c r="E31" s="49"/>
      <c r="F31" s="72">
        <f>300</f>
        <v>300</v>
      </c>
      <c r="G31" s="4"/>
      <c r="H31" s="66"/>
      <c r="I31" s="83"/>
    </row>
    <row r="32" spans="1:8" s="3" customFormat="1" ht="12.75">
      <c r="A32" s="1"/>
      <c r="B32" s="52" t="s">
        <v>35</v>
      </c>
      <c r="E32" s="49"/>
      <c r="F32" s="9">
        <f>100+100+100+100+100+100</f>
        <v>600</v>
      </c>
      <c r="G32" s="4"/>
      <c r="H32" s="66"/>
    </row>
    <row r="33" spans="1:8" s="3" customFormat="1" ht="12.75">
      <c r="A33" s="1"/>
      <c r="B33" s="52" t="s">
        <v>37</v>
      </c>
      <c r="E33" s="49"/>
      <c r="F33" s="9">
        <v>3800</v>
      </c>
      <c r="G33" s="4"/>
      <c r="H33" s="66"/>
    </row>
    <row r="34" spans="1:8" s="3" customFormat="1" ht="12.75">
      <c r="A34" s="1"/>
      <c r="B34" s="52" t="s">
        <v>39</v>
      </c>
      <c r="E34" s="49"/>
      <c r="F34" s="9">
        <f>800</f>
        <v>800</v>
      </c>
      <c r="G34" s="4"/>
      <c r="H34" s="66"/>
    </row>
    <row r="35" spans="1:8" s="3" customFormat="1" ht="12.75">
      <c r="A35" s="1"/>
      <c r="B35" s="52" t="s">
        <v>38</v>
      </c>
      <c r="E35" s="49"/>
      <c r="F35" s="9">
        <f>240+240+240</f>
        <v>720</v>
      </c>
      <c r="G35" s="4"/>
      <c r="H35" s="66"/>
    </row>
    <row r="36" spans="1:8" s="3" customFormat="1" ht="12.75">
      <c r="A36" s="1"/>
      <c r="B36" s="52" t="s">
        <v>42</v>
      </c>
      <c r="E36" s="49"/>
      <c r="F36" s="9">
        <f>337.5+1125+337.5+675+801+200+270</f>
        <v>3746</v>
      </c>
      <c r="G36" s="4"/>
      <c r="H36" s="66"/>
    </row>
    <row r="37" spans="1:8" s="3" customFormat="1" ht="12.75">
      <c r="A37" s="1"/>
      <c r="B37" s="52" t="s">
        <v>18</v>
      </c>
      <c r="E37" s="49"/>
      <c r="F37" s="9">
        <f>100</f>
        <v>100</v>
      </c>
      <c r="G37" s="4"/>
      <c r="H37" s="66"/>
    </row>
    <row r="38" spans="1:9" s="3" customFormat="1" ht="12.75" customHeight="1">
      <c r="A38" s="1"/>
      <c r="B38" s="52" t="s">
        <v>22</v>
      </c>
      <c r="E38" s="49"/>
      <c r="F38" s="105">
        <f>75+24.6+70.36+179.43+180+24.9+42+180+41+424.14+70.36+99+99+99+99+99.1+500</f>
        <v>2306.8899999999994</v>
      </c>
      <c r="G38" s="4"/>
      <c r="H38" s="66"/>
      <c r="I38" s="83"/>
    </row>
    <row r="39" spans="1:9" s="3" customFormat="1" ht="12.75" customHeight="1">
      <c r="A39" s="1"/>
      <c r="B39" s="52" t="s">
        <v>23</v>
      </c>
      <c r="E39" s="49"/>
      <c r="F39" s="72">
        <f>24041.53</f>
        <v>24041.53</v>
      </c>
      <c r="G39" s="4"/>
      <c r="H39" s="66"/>
      <c r="I39" s="83"/>
    </row>
    <row r="40" spans="1:9" s="3" customFormat="1" ht="12.75">
      <c r="A40" s="1"/>
      <c r="B40" s="52" t="s">
        <v>24</v>
      </c>
      <c r="E40" s="49"/>
      <c r="F40" s="59">
        <f>300+100+100+300+300+200+300+300+300+300+300+500+400+300+300+600+300+500+100+100+100+200+300+200+200+400</f>
        <v>7300</v>
      </c>
      <c r="G40" s="4"/>
      <c r="H40" s="66"/>
      <c r="I40" s="83"/>
    </row>
    <row r="41" spans="1:8" s="3" customFormat="1" ht="12.75">
      <c r="A41" s="1"/>
      <c r="B41" s="52" t="s">
        <v>26</v>
      </c>
      <c r="E41" s="49"/>
      <c r="F41" s="59">
        <f>114.37</f>
        <v>114.37</v>
      </c>
      <c r="G41" s="4"/>
      <c r="H41" s="66"/>
    </row>
    <row r="42" spans="1:9" s="3" customFormat="1" ht="12.75" customHeight="1">
      <c r="A42" s="6"/>
      <c r="B42" s="76" t="s">
        <v>20</v>
      </c>
      <c r="C42" s="7"/>
      <c r="D42" s="7"/>
      <c r="E42" s="53"/>
      <c r="F42" s="109">
        <f>450+35.3+20.79+7.2+60+38.2+28.85+233+221.8+15.54+51.02+78.39</f>
        <v>1240.0900000000001</v>
      </c>
      <c r="G42" s="8"/>
      <c r="H42" s="66"/>
      <c r="I42" s="83"/>
    </row>
    <row r="43" spans="6:8" s="3" customFormat="1" ht="12.75">
      <c r="F43" s="9"/>
      <c r="G43" s="10"/>
      <c r="H43" s="66"/>
    </row>
    <row r="44" spans="1:10" ht="15.75" customHeight="1">
      <c r="A44" s="11" t="s">
        <v>15</v>
      </c>
      <c r="B44" s="45"/>
      <c r="C44" s="45"/>
      <c r="D44" s="45"/>
      <c r="E44" s="45"/>
      <c r="F44" s="47">
        <f>SUM(F45:F46)</f>
        <v>489.38</v>
      </c>
      <c r="G44" s="44">
        <f>F$44/F$11</f>
        <v>0.01143411214953271</v>
      </c>
      <c r="H44" s="63"/>
      <c r="I44" s="3"/>
      <c r="J44" s="3"/>
    </row>
    <row r="45" spans="1:10" ht="13.5" customHeight="1">
      <c r="A45" s="55"/>
      <c r="B45" s="2" t="s">
        <v>10</v>
      </c>
      <c r="C45" s="2"/>
      <c r="D45" s="2"/>
      <c r="E45" s="2"/>
      <c r="F45" s="102">
        <v>468.38</v>
      </c>
      <c r="G45" s="58"/>
      <c r="H45" s="66"/>
      <c r="I45" s="3"/>
      <c r="J45" s="3"/>
    </row>
    <row r="46" spans="1:10" ht="12.75">
      <c r="A46" s="6"/>
      <c r="B46" s="76" t="s">
        <v>32</v>
      </c>
      <c r="C46" s="7"/>
      <c r="D46" s="7"/>
      <c r="E46" s="7"/>
      <c r="F46" s="97">
        <v>21</v>
      </c>
      <c r="G46" s="8"/>
      <c r="H46" s="66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66"/>
      <c r="I47" s="3"/>
      <c r="J47" s="82"/>
    </row>
    <row r="48" spans="1:12" ht="15.75" customHeight="1">
      <c r="A48" s="11" t="s">
        <v>33</v>
      </c>
      <c r="B48" s="12"/>
      <c r="C48" s="12"/>
      <c r="D48" s="12"/>
      <c r="E48" s="12"/>
      <c r="F48" s="13"/>
      <c r="G48" s="14">
        <f>F14-F17</f>
        <v>100640.79999999999</v>
      </c>
      <c r="H48" s="66"/>
      <c r="I48" s="3"/>
      <c r="J48" s="82"/>
      <c r="L48" s="85"/>
    </row>
    <row r="49" spans="1:10" ht="9" customHeight="1">
      <c r="A49" s="15"/>
      <c r="F49" s="16"/>
      <c r="G49" s="17"/>
      <c r="H49" s="66"/>
      <c r="I49" s="3"/>
      <c r="J49" s="3"/>
    </row>
    <row r="50" spans="1:12" ht="12.75">
      <c r="A50" s="73"/>
      <c r="B50" s="74" t="s">
        <v>12</v>
      </c>
      <c r="C50" s="74"/>
      <c r="D50" s="74"/>
      <c r="E50" s="74"/>
      <c r="F50" s="75"/>
      <c r="G50" s="78">
        <v>0</v>
      </c>
      <c r="H50" s="63"/>
      <c r="I50" s="82"/>
      <c r="J50" s="82">
        <f>G50+G51</f>
        <v>100640.8</v>
      </c>
      <c r="L50" s="85"/>
    </row>
    <row r="51" spans="1:10" ht="12.75">
      <c r="A51" s="48"/>
      <c r="B51" s="52" t="s">
        <v>29</v>
      </c>
      <c r="C51" s="52"/>
      <c r="D51" s="52"/>
      <c r="E51" s="52"/>
      <c r="F51" s="9"/>
      <c r="G51" s="86">
        <f>F8-6800-21-28000+37800-3800-18000+2000</f>
        <v>100640.8</v>
      </c>
      <c r="H51" s="63"/>
      <c r="I51" s="82"/>
      <c r="J51" s="82">
        <f>J50-G48</f>
        <v>0</v>
      </c>
    </row>
    <row r="52" spans="1:11" ht="12.75">
      <c r="A52" s="70"/>
      <c r="B52" s="71" t="s">
        <v>17</v>
      </c>
      <c r="C52" s="71"/>
      <c r="D52" s="71"/>
      <c r="E52" s="103">
        <v>25718.16</v>
      </c>
      <c r="F52" s="77"/>
      <c r="G52" s="79"/>
      <c r="H52" s="63"/>
      <c r="I52" s="3"/>
      <c r="J52" s="82"/>
      <c r="K52" s="85"/>
    </row>
    <row r="54" spans="1:11" ht="12.75">
      <c r="A54" s="18"/>
      <c r="B54" s="18"/>
      <c r="C54" s="18"/>
      <c r="D54" s="18"/>
      <c r="E54" s="18"/>
      <c r="F54" s="18"/>
      <c r="G54" s="19"/>
      <c r="H54" s="63"/>
      <c r="I54" s="3"/>
      <c r="J54" s="82"/>
      <c r="K54" s="85"/>
    </row>
    <row r="55" spans="1:11" ht="12.75">
      <c r="A55" s="18"/>
      <c r="B55" s="18"/>
      <c r="C55" s="18"/>
      <c r="D55" s="18"/>
      <c r="E55" s="18"/>
      <c r="F55" s="18"/>
      <c r="G55" s="19"/>
      <c r="H55" s="63"/>
      <c r="I55" s="3"/>
      <c r="J55" s="82"/>
      <c r="K55" s="85"/>
    </row>
    <row r="56" spans="1:11" ht="12.75">
      <c r="A56" s="18"/>
      <c r="B56" s="18"/>
      <c r="C56" s="18"/>
      <c r="D56" s="18"/>
      <c r="E56" s="18"/>
      <c r="F56" s="18"/>
      <c r="G56" s="19"/>
      <c r="H56" s="63"/>
      <c r="I56" s="3"/>
      <c r="J56" s="82"/>
      <c r="K56" s="85"/>
    </row>
    <row r="57" spans="1:11" ht="12.75">
      <c r="A57" s="18"/>
      <c r="B57" s="18"/>
      <c r="C57" s="18"/>
      <c r="D57" s="18"/>
      <c r="E57" s="18"/>
      <c r="F57" s="18"/>
      <c r="G57" s="19"/>
      <c r="H57" s="63"/>
      <c r="I57" s="3"/>
      <c r="J57" s="82"/>
      <c r="K57" s="85"/>
    </row>
    <row r="58" spans="1:11" ht="12.75">
      <c r="A58" s="18"/>
      <c r="B58" s="18"/>
      <c r="C58" s="18"/>
      <c r="D58" s="18"/>
      <c r="E58" s="18"/>
      <c r="F58" s="18"/>
      <c r="G58" s="19"/>
      <c r="H58" s="63"/>
      <c r="I58" s="3"/>
      <c r="J58" s="82"/>
      <c r="K58" s="85"/>
    </row>
    <row r="59" spans="2:10" ht="12.75">
      <c r="B59" s="115"/>
      <c r="C59" s="115"/>
      <c r="D59" s="60"/>
      <c r="E59" s="110" t="s">
        <v>43</v>
      </c>
      <c r="F59" s="110"/>
      <c r="H59" s="63"/>
      <c r="I59" s="3"/>
      <c r="J59" s="3"/>
    </row>
    <row r="60" spans="1:10" ht="12.75">
      <c r="A60" s="61"/>
      <c r="B60" s="112" t="s">
        <v>8</v>
      </c>
      <c r="C60" s="112"/>
      <c r="D60" s="60"/>
      <c r="E60" s="111" t="s">
        <v>44</v>
      </c>
      <c r="F60" s="60"/>
      <c r="H60" s="63"/>
      <c r="I60" s="3"/>
      <c r="J60" s="3"/>
    </row>
    <row r="61" spans="1:10" ht="12.75">
      <c r="A61" s="61"/>
      <c r="B61" s="112" t="s">
        <v>9</v>
      </c>
      <c r="C61" s="112"/>
      <c r="D61" s="60"/>
      <c r="E61" s="112"/>
      <c r="F61" s="112"/>
      <c r="H61" s="63"/>
      <c r="I61" s="3"/>
      <c r="J61" s="3"/>
    </row>
    <row r="62" spans="1:10" ht="12.75">
      <c r="A62" s="61"/>
      <c r="B62" s="61"/>
      <c r="C62" s="61"/>
      <c r="D62" s="61"/>
      <c r="E62" s="23"/>
      <c r="F62" s="23"/>
      <c r="H62" s="63"/>
      <c r="I62" s="3"/>
      <c r="J62" s="3"/>
    </row>
    <row r="63" spans="1:10" ht="12.75">
      <c r="A63" s="61"/>
      <c r="B63" s="61"/>
      <c r="C63" s="61"/>
      <c r="D63" s="61"/>
      <c r="E63" s="23"/>
      <c r="F63" s="23"/>
      <c r="H63" s="63"/>
      <c r="I63" s="3"/>
      <c r="J63" s="3"/>
    </row>
    <row r="64" spans="1:10" ht="12.75">
      <c r="A64" s="61"/>
      <c r="H64" s="63"/>
      <c r="I64" s="3"/>
      <c r="J64" s="3"/>
    </row>
    <row r="65" spans="1:10" ht="12.75">
      <c r="A65" s="61"/>
      <c r="H65" s="63"/>
      <c r="I65" s="3"/>
      <c r="J65" s="3"/>
    </row>
    <row r="66" spans="1:10" ht="12.75">
      <c r="A66" s="61"/>
      <c r="H66" s="63"/>
      <c r="I66" s="3"/>
      <c r="J66" s="3"/>
    </row>
    <row r="67" spans="1:10" ht="12.75">
      <c r="A67" s="61"/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  <row r="208" spans="8:10" ht="12.75">
      <c r="H208" s="63"/>
      <c r="I208" s="3"/>
      <c r="J208" s="3"/>
    </row>
    <row r="209" spans="8:10" ht="12.75">
      <c r="H209" s="63"/>
      <c r="I209" s="3"/>
      <c r="J209" s="3"/>
    </row>
    <row r="210" spans="8:10" ht="12.75">
      <c r="H210" s="63"/>
      <c r="I210" s="3"/>
      <c r="J210" s="3"/>
    </row>
    <row r="211" spans="8:10" ht="12.75">
      <c r="H211" s="63"/>
      <c r="I211" s="3"/>
      <c r="J211" s="3"/>
    </row>
    <row r="212" spans="8:10" ht="12.75">
      <c r="H212" s="63"/>
      <c r="I212" s="3"/>
      <c r="J212" s="3"/>
    </row>
    <row r="213" spans="8:10" ht="12.75">
      <c r="H213" s="63"/>
      <c r="I213" s="3"/>
      <c r="J213" s="3"/>
    </row>
    <row r="214" spans="8:10" ht="12.75">
      <c r="H214" s="63"/>
      <c r="I214" s="3"/>
      <c r="J214" s="3"/>
    </row>
    <row r="215" spans="8:10" ht="12.75">
      <c r="H215" s="63"/>
      <c r="I215" s="3"/>
      <c r="J215" s="3"/>
    </row>
    <row r="216" spans="8:10" ht="12.75">
      <c r="H216" s="63"/>
      <c r="I216" s="3"/>
      <c r="J216" s="3"/>
    </row>
  </sheetData>
  <sheetProtection/>
  <mergeCells count="6">
    <mergeCell ref="B61:C61"/>
    <mergeCell ref="E61:F61"/>
    <mergeCell ref="A1:F1"/>
    <mergeCell ref="A3:F3"/>
    <mergeCell ref="B59:C59"/>
    <mergeCell ref="B60:C6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2015-06-15T11:59:53Z</dcterms:modified>
  <cp:category/>
  <cp:version/>
  <cp:contentType/>
  <cp:contentStatus/>
</cp:coreProperties>
</file>